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700" activeTab="0"/>
  </bookViews>
  <sheets>
    <sheet name="Arkusz1" sheetId="1" r:id="rId1"/>
  </sheets>
  <definedNames>
    <definedName name="A">'Arkusz1'!$D$17</definedName>
    <definedName name="b">'Arkusz1'!$D$6</definedName>
    <definedName name="h">'Arkusz1'!$F$6</definedName>
    <definedName name="Jy">'Arkusz1'!$G$17</definedName>
    <definedName name="Jz">'Arkusz1'!$J$17</definedName>
    <definedName name="l">'Arkusz1'!$B$4</definedName>
    <definedName name="Mx">'Arkusz1'!$D$12</definedName>
    <definedName name="My">'Arkusz1'!$D$13</definedName>
    <definedName name="Mz">'Arkusz1'!$D$14</definedName>
    <definedName name="N">'Arkusz1'!$D$9</definedName>
    <definedName name="P_1">'Arkusz1'!$C$4</definedName>
    <definedName name="P_2">'Arkusz1'!$D$4</definedName>
    <definedName name="q">'Arkusz1'!$E$4</definedName>
    <definedName name="Qy">'Arkusz1'!$D$10</definedName>
    <definedName name="Qz">'Arkusz1'!$D$11</definedName>
    <definedName name="R">'Arkusz1'!$F$4</definedName>
    <definedName name="s">'Arkusz1'!$A$4</definedName>
  </definedNames>
  <calcPr fullCalcOnLoad="1"/>
</workbook>
</file>

<file path=xl/sharedStrings.xml><?xml version="1.0" encoding="utf-8"?>
<sst xmlns="http://schemas.openxmlformats.org/spreadsheetml/2006/main" count="34" uniqueCount="31">
  <si>
    <t>projekt: hipotezy wytężeniowe</t>
  </si>
  <si>
    <t>s [m]</t>
  </si>
  <si>
    <t>l [m]</t>
  </si>
  <si>
    <t>P1 [kN]</t>
  </si>
  <si>
    <t>P2 [kN]</t>
  </si>
  <si>
    <t>q [kN/m]</t>
  </si>
  <si>
    <t>R [MPa]</t>
  </si>
  <si>
    <t>siły przekrojowe:</t>
  </si>
  <si>
    <t>siła podłużna [N]</t>
  </si>
  <si>
    <t>siła poprzeczna Qy [N]</t>
  </si>
  <si>
    <t>siła poprzeczna Qz [N]</t>
  </si>
  <si>
    <t>moment skręcający Mx [Nm]</t>
  </si>
  <si>
    <t>moment zginający My [Nm]</t>
  </si>
  <si>
    <t>moment zginający Mz [Nm]</t>
  </si>
  <si>
    <t>wymiary przekroju:</t>
  </si>
  <si>
    <t>h [m] =</t>
  </si>
  <si>
    <t>b [m] =</t>
  </si>
  <si>
    <t>sprawdzenie warunków</t>
  </si>
  <si>
    <t xml:space="preserve">punkt A: </t>
  </si>
  <si>
    <r>
      <t>s</t>
    </r>
    <r>
      <rPr>
        <sz val="10"/>
        <rFont val="Times New Roman"/>
        <family val="1"/>
      </rPr>
      <t>_x</t>
    </r>
  </si>
  <si>
    <t>A=</t>
  </si>
  <si>
    <t>Jy</t>
  </si>
  <si>
    <t>Jz</t>
  </si>
  <si>
    <r>
      <t>t</t>
    </r>
    <r>
      <rPr>
        <sz val="10"/>
        <rFont val="Times New Roman"/>
        <family val="1"/>
      </rPr>
      <t>_xy</t>
    </r>
  </si>
  <si>
    <r>
      <t>s</t>
    </r>
    <r>
      <rPr>
        <sz val="10"/>
        <rFont val="Times New Roman"/>
        <family val="1"/>
      </rPr>
      <t>_HMH</t>
    </r>
  </si>
  <si>
    <t>punkt B:</t>
  </si>
  <si>
    <t>charakterystyki przekroju</t>
  </si>
  <si>
    <t>a</t>
  </si>
  <si>
    <t>h</t>
  </si>
  <si>
    <t>współczynniki dla skręcania</t>
  </si>
  <si>
    <t>h/b &gt; 1 ?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</si>
</sst>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">
    <font>
      <sz val="10"/>
      <name val="Times New Roman"/>
      <family val="0"/>
    </font>
    <font>
      <sz val="24"/>
      <name val="Times New Roman"/>
      <family val="0"/>
    </font>
    <font>
      <sz val="8"/>
      <name val="Times New Roman"/>
      <family val="0"/>
    </font>
    <font>
      <sz val="10"/>
      <name val="Symbol"/>
      <family val="1"/>
    </font>
    <font>
      <sz val="10"/>
      <color indexed="10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" fontId="0" fillId="3" borderId="0" xfId="0" applyNumberForma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 locked="0"/>
    </xf>
    <xf numFmtId="0" fontId="0" fillId="2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H10" sqref="H10"/>
    </sheetView>
  </sheetViews>
  <sheetFormatPr defaultColWidth="9.33203125" defaultRowHeight="12.75"/>
  <cols>
    <col min="7" max="7" width="10" style="0" customWidth="1"/>
    <col min="10" max="10" width="10" style="0" customWidth="1"/>
  </cols>
  <sheetData>
    <row r="1" ht="30.75">
      <c r="A1" s="1" t="s">
        <v>0</v>
      </c>
    </row>
    <row r="3" spans="1:6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</row>
    <row r="4" spans="1:6" ht="12.75">
      <c r="A4" s="9">
        <v>1.5</v>
      </c>
      <c r="B4" s="9">
        <v>3</v>
      </c>
      <c r="C4" s="9">
        <v>20</v>
      </c>
      <c r="D4" s="9">
        <v>30</v>
      </c>
      <c r="E4" s="9">
        <v>25</v>
      </c>
      <c r="F4" s="9">
        <v>300</v>
      </c>
    </row>
    <row r="5" spans="1:6" ht="12.75">
      <c r="A5" s="8"/>
      <c r="B5" s="8"/>
      <c r="C5" s="8"/>
      <c r="D5" s="8"/>
      <c r="E5" s="8"/>
      <c r="F5" s="8"/>
    </row>
    <row r="6" spans="1:12" ht="12.75">
      <c r="A6" s="3" t="s">
        <v>14</v>
      </c>
      <c r="B6" s="3"/>
      <c r="C6" s="3" t="s">
        <v>16</v>
      </c>
      <c r="D6" s="2">
        <v>0.11</v>
      </c>
      <c r="E6" s="3" t="s">
        <v>15</v>
      </c>
      <c r="F6" s="2">
        <v>0.12</v>
      </c>
      <c r="G6" s="3"/>
      <c r="H6" s="3"/>
      <c r="I6" s="3"/>
      <c r="J6" s="3"/>
      <c r="K6" s="3"/>
      <c r="L6" s="3"/>
    </row>
    <row r="8" spans="1:12" ht="12.75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3" t="s">
        <v>8</v>
      </c>
      <c r="B9" s="3"/>
      <c r="C9" s="3"/>
      <c r="D9" s="4">
        <f>P_2</f>
        <v>30</v>
      </c>
      <c r="E9" s="3"/>
      <c r="F9" s="3"/>
      <c r="G9" s="3"/>
      <c r="H9" s="3"/>
      <c r="I9" s="3"/>
      <c r="J9" s="3"/>
      <c r="K9" s="3"/>
      <c r="L9" s="3"/>
    </row>
    <row r="10" spans="1:12" ht="12.75">
      <c r="A10" s="3" t="s">
        <v>9</v>
      </c>
      <c r="B10" s="3"/>
      <c r="C10" s="3"/>
      <c r="D10" s="4">
        <f>0</f>
        <v>0</v>
      </c>
      <c r="E10" s="3"/>
      <c r="F10" s="3"/>
      <c r="G10" s="3"/>
      <c r="H10" s="3"/>
      <c r="I10" s="3"/>
      <c r="J10" s="3"/>
      <c r="K10" s="3"/>
      <c r="L10" s="3"/>
    </row>
    <row r="11" spans="1:12" ht="12.75">
      <c r="A11" s="3" t="s">
        <v>10</v>
      </c>
      <c r="B11" s="3"/>
      <c r="C11" s="3"/>
      <c r="D11" s="4">
        <f>P_1-q*l</f>
        <v>-55</v>
      </c>
      <c r="E11" s="3"/>
      <c r="F11" s="3"/>
      <c r="G11" s="3"/>
      <c r="H11" s="3"/>
      <c r="I11" s="3"/>
      <c r="J11" s="3"/>
      <c r="K11" s="3"/>
      <c r="L11" s="3"/>
    </row>
    <row r="12" spans="1:12" ht="12.75">
      <c r="A12" s="3" t="s">
        <v>11</v>
      </c>
      <c r="B12" s="3"/>
      <c r="C12" s="3"/>
      <c r="D12" s="4">
        <f>P_1*s</f>
        <v>30</v>
      </c>
      <c r="E12" s="3"/>
      <c r="F12" s="3"/>
      <c r="G12" s="3"/>
      <c r="H12" s="3"/>
      <c r="I12" s="3"/>
      <c r="J12" s="3"/>
      <c r="K12" s="3"/>
      <c r="L12" s="3"/>
    </row>
    <row r="13" spans="1:12" ht="12.75">
      <c r="A13" s="3" t="s">
        <v>12</v>
      </c>
      <c r="B13" s="3"/>
      <c r="C13" s="3"/>
      <c r="D13" s="4">
        <f>q*l^2/2-P_1*l</f>
        <v>52.5</v>
      </c>
      <c r="E13" s="3"/>
      <c r="F13" s="3"/>
      <c r="G13" s="3"/>
      <c r="H13" s="3"/>
      <c r="I13" s="3"/>
      <c r="J13" s="3"/>
      <c r="K13" s="3"/>
      <c r="L13" s="3"/>
    </row>
    <row r="14" spans="1:12" ht="12.75">
      <c r="A14" s="3" t="s">
        <v>13</v>
      </c>
      <c r="B14" s="3"/>
      <c r="C14" s="3"/>
      <c r="D14" s="4">
        <f>-P_2*s</f>
        <v>-45</v>
      </c>
      <c r="E14" s="3"/>
      <c r="F14" s="3"/>
      <c r="G14" s="3"/>
      <c r="H14" s="3"/>
      <c r="I14" s="3"/>
      <c r="J14" s="3"/>
      <c r="K14" s="3"/>
      <c r="L14" s="3"/>
    </row>
    <row r="15" spans="1:1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 t="s">
        <v>26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3"/>
      <c r="B17" s="3"/>
      <c r="C17" s="3" t="s">
        <v>20</v>
      </c>
      <c r="D17" s="4">
        <f>b*h</f>
        <v>0.0132</v>
      </c>
      <c r="E17" s="3"/>
      <c r="F17" s="3" t="s">
        <v>21</v>
      </c>
      <c r="G17" s="4">
        <f>b*h^3/12</f>
        <v>1.584E-05</v>
      </c>
      <c r="H17" s="3"/>
      <c r="I17" s="3" t="s">
        <v>22</v>
      </c>
      <c r="J17" s="4">
        <f>h*b^3/12</f>
        <v>1.331E-05</v>
      </c>
      <c r="K17" s="3"/>
      <c r="L17" s="3"/>
    </row>
    <row r="18" spans="1:12" ht="12.75">
      <c r="A18" s="3"/>
      <c r="B18" s="3"/>
      <c r="C18" s="3" t="s">
        <v>29</v>
      </c>
      <c r="D18" s="10"/>
      <c r="E18" s="10"/>
      <c r="F18" s="3" t="s">
        <v>30</v>
      </c>
      <c r="G18" s="3">
        <f>IF(h&gt;=b,1,0)</f>
        <v>1</v>
      </c>
      <c r="H18" s="10"/>
      <c r="I18" s="3" t="str">
        <f>IF(G18=1,"h/b","b/h")</f>
        <v>h/b</v>
      </c>
      <c r="J18" s="10">
        <f>IF(G18=1,h/b,b/h)</f>
        <v>1.0909090909090908</v>
      </c>
      <c r="K18" s="3"/>
      <c r="L18" s="3"/>
    </row>
    <row r="19" spans="1:12" ht="12.75">
      <c r="A19" s="3"/>
      <c r="B19" s="3"/>
      <c r="C19" s="3"/>
      <c r="D19" s="10"/>
      <c r="E19" s="10"/>
      <c r="F19" s="11" t="s">
        <v>27</v>
      </c>
      <c r="G19" s="10">
        <f>IF(J18&gt;8,2.456+(Arkusz1!J18-8)*0.3335,IF(Arkusz1!J18&gt;6,1.789+(J18-6)*0.3335,IF(J18&gt;4,1.15+(J18-4)*0.3195,IF(J18&gt;3,0.801+(J18-3)*0.349,IF(J18&gt;2,0.493+(J18-2)*0.308,IF(J18&gt;1.5,0.346+(J18-1.5)*0.294,0.208+(J18-1)*0.276))))))</f>
        <v>0.23309090909090907</v>
      </c>
      <c r="H19" s="10"/>
      <c r="I19" s="11" t="s">
        <v>28</v>
      </c>
      <c r="J19" s="10">
        <f>IF(J18&gt;8,0.742,IF(J18&gt;6,0.743-(J18-6)*0.0005,IF(J18&gt;4,0.745-(J18-4)*0.001,IF(J18&gt;3,0.753-(J18-3)*0.008,IF(J18&gt;2,0.795-(J18-2)*0.042,IF(J18&gt;1.5,0.859-(J18-1.5)*0.128,1-(J18-1)*0.282))))))</f>
        <v>0.9743636363636364</v>
      </c>
      <c r="K19" s="3"/>
      <c r="L19" s="3"/>
    </row>
    <row r="20" spans="1:12" ht="12.75">
      <c r="A20" s="3"/>
      <c r="B20" s="3"/>
      <c r="C20" s="3"/>
      <c r="D20" s="10"/>
      <c r="E20" s="10"/>
      <c r="F20" s="10"/>
      <c r="G20" s="10"/>
      <c r="H20" s="10"/>
      <c r="I20" s="10"/>
      <c r="J20" s="10"/>
      <c r="K20" s="3"/>
      <c r="L20" s="3"/>
    </row>
    <row r="21" spans="1:12" ht="12.75">
      <c r="A21" s="3" t="s">
        <v>17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 t="s">
        <v>18</v>
      </c>
      <c r="B22" s="3"/>
      <c r="C22" s="5" t="s">
        <v>19</v>
      </c>
      <c r="D22" s="4">
        <f>(N/A+My/Jy*h/2)/1000</f>
        <v>201.13636363636363</v>
      </c>
      <c r="E22" s="3"/>
      <c r="F22" s="5" t="s">
        <v>23</v>
      </c>
      <c r="G22" s="4">
        <f>IF(G18=1,Mx/G19/b^3*J19,Mx/G19/h^3)/1000</f>
        <v>94.21909558576185</v>
      </c>
      <c r="H22" s="3"/>
      <c r="I22" s="5" t="s">
        <v>24</v>
      </c>
      <c r="J22" s="7">
        <f>SQRT(D22^2+3*G22^2)</f>
        <v>259.01264582227697</v>
      </c>
      <c r="K22" s="3"/>
      <c r="L22" s="6" t="str">
        <f>IF(J22&gt;R,"niespełniony","OK")</f>
        <v>OK</v>
      </c>
    </row>
    <row r="23" spans="1:12" ht="12.75">
      <c r="A23" s="3" t="s">
        <v>25</v>
      </c>
      <c r="B23" s="3"/>
      <c r="C23" s="5" t="s">
        <v>19</v>
      </c>
      <c r="D23" s="4">
        <f>(N/A+Mz/Jz*b/2)/1000</f>
        <v>-183.67768595041323</v>
      </c>
      <c r="E23" s="3"/>
      <c r="F23" s="5" t="s">
        <v>23</v>
      </c>
      <c r="G23" s="4">
        <f>1.5*Qz/A/1000+IF(G18=1,Mx/G19/b^3,Mx/G19/h^3*J19)/1000</f>
        <v>90.44808279934504</v>
      </c>
      <c r="H23" s="3"/>
      <c r="I23" s="5" t="s">
        <v>24</v>
      </c>
      <c r="J23" s="7">
        <f>SQRT(D23^2+3*G23^2)</f>
        <v>241.41263297998754</v>
      </c>
      <c r="K23" s="3"/>
      <c r="L23" s="6" t="str">
        <f>IF(J23&gt;R,"niespełniony","OK")</f>
        <v>OK</v>
      </c>
    </row>
  </sheetData>
  <sheetProtection password="8D88" sheet="1" objects="1" scenarios="1"/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Picture.8" shapeId="85488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Krakowska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Zaborski</dc:creator>
  <cp:keywords/>
  <dc:description/>
  <cp:lastModifiedBy>Adam Zaborski</cp:lastModifiedBy>
  <dcterms:created xsi:type="dcterms:W3CDTF">2008-05-17T15:02:30Z</dcterms:created>
  <dcterms:modified xsi:type="dcterms:W3CDTF">2008-05-17T19:01:59Z</dcterms:modified>
  <cp:category/>
  <cp:version/>
  <cp:contentType/>
  <cp:contentStatus/>
</cp:coreProperties>
</file>