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Arkusz1" sheetId="1" r:id="rId1"/>
  </sheets>
  <definedNames>
    <definedName name="a">'Arkusz1'!$A$4</definedName>
    <definedName name="b">'Arkusz1'!$B$4</definedName>
  </definedNames>
  <calcPr fullCalcOnLoad="1"/>
</workbook>
</file>

<file path=xl/sharedStrings.xml><?xml version="1.0" encoding="utf-8"?>
<sst xmlns="http://schemas.openxmlformats.org/spreadsheetml/2006/main" count="29" uniqueCount="29">
  <si>
    <t>rdzeń przekroju</t>
  </si>
  <si>
    <t>dane:</t>
  </si>
  <si>
    <t>a [cm]</t>
  </si>
  <si>
    <t>b [cm]</t>
  </si>
  <si>
    <t>charakterystyki geometryczne przekroju</t>
  </si>
  <si>
    <t>pole przekroju [cm2]</t>
  </si>
  <si>
    <t>środek ciężkości</t>
  </si>
  <si>
    <t>centralne momenty bezwładności [cm4]</t>
  </si>
  <si>
    <t>główne centralne momenty bezwładności [cm4]</t>
  </si>
  <si>
    <t>kwadraty promieni bezwładności [cm2]</t>
  </si>
  <si>
    <t>kąt obrotu [stopnie]</t>
  </si>
  <si>
    <t>cos(a)</t>
  </si>
  <si>
    <t>sin(a)</t>
  </si>
  <si>
    <t>transformacja współrzędnych punktów</t>
  </si>
  <si>
    <t>A</t>
  </si>
  <si>
    <t>B</t>
  </si>
  <si>
    <t>C</t>
  </si>
  <si>
    <t>D</t>
  </si>
  <si>
    <t>E</t>
  </si>
  <si>
    <t>równania parametryczne prostych obwiedni</t>
  </si>
  <si>
    <t>A - B</t>
  </si>
  <si>
    <t>B - C</t>
  </si>
  <si>
    <t>C - D</t>
  </si>
  <si>
    <t>D - E</t>
  </si>
  <si>
    <t>E - A</t>
  </si>
  <si>
    <t>b</t>
  </si>
  <si>
    <t>c</t>
  </si>
  <si>
    <t>y_N</t>
  </si>
  <si>
    <t>z_N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</si>
</sst>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Times New Roman"/>
      <family val="0"/>
    </font>
    <font>
      <sz val="20"/>
      <name val="Times New Roman"/>
      <family val="0"/>
    </font>
    <font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G30" sqref="G30"/>
    </sheetView>
  </sheetViews>
  <sheetFormatPr defaultColWidth="9.33203125" defaultRowHeight="12.75"/>
  <sheetData>
    <row r="1" ht="26.25">
      <c r="A1" s="1" t="s">
        <v>0</v>
      </c>
    </row>
    <row r="2" ht="12.75">
      <c r="A2" t="s">
        <v>1</v>
      </c>
    </row>
    <row r="3" spans="1:2" ht="12.75">
      <c r="A3" s="2" t="s">
        <v>2</v>
      </c>
      <c r="B3" s="2" t="s">
        <v>3</v>
      </c>
    </row>
    <row r="4" spans="1:2" ht="12.75">
      <c r="A4" s="5">
        <v>2</v>
      </c>
      <c r="B4" s="5">
        <v>2</v>
      </c>
    </row>
    <row r="6" ht="12.75">
      <c r="A6" t="s">
        <v>4</v>
      </c>
    </row>
    <row r="7" spans="1:10" ht="12.75">
      <c r="A7" t="s">
        <v>5</v>
      </c>
      <c r="B7" s="3"/>
      <c r="C7" s="4">
        <f>7.5*a*3*b+1.5*a*1.5*b-PI()*b^2/2</f>
        <v>92.7168146928204</v>
      </c>
      <c r="D7" s="3"/>
      <c r="E7" s="3"/>
      <c r="F7" s="3"/>
      <c r="G7" s="3"/>
      <c r="H7" s="3"/>
      <c r="I7" s="3"/>
      <c r="J7" s="3"/>
    </row>
    <row r="8" spans="1:10" ht="12.75">
      <c r="A8" t="s">
        <v>6</v>
      </c>
      <c r="B8" s="3"/>
      <c r="C8" s="4">
        <f>(7.5*a*3*b*3.75*a+1.5*a*1.5*b*6.75*a-PI()*b^2/2*(3*a-b))/C7</f>
        <v>8.31960482385956</v>
      </c>
      <c r="D8" s="4">
        <f>(3*b*1.5*b*7.5*a+1.5*a*1.5*b*3.75*b-PI()*b^2/2*4/3*b/PI())/C7</f>
        <v>3.5825935971502725</v>
      </c>
      <c r="E8" s="3"/>
      <c r="F8" s="3"/>
      <c r="G8" s="3"/>
      <c r="H8" s="3"/>
      <c r="I8" s="3"/>
      <c r="J8" s="3"/>
    </row>
    <row r="9" spans="1:10" ht="12.75">
      <c r="A9" t="s">
        <v>7</v>
      </c>
      <c r="B9" s="3"/>
      <c r="C9" s="3"/>
      <c r="D9" s="3"/>
      <c r="E9" s="4">
        <f>7.5*a*(3*b)^3/12+7.5*a*3*b*(1.5*b-D8)^2+1.5*a*(1.5*b)^3/12+1.5*1.5*a*b*(3.75*b-D8)^2-(PI()*b^4/8-PI()*b^2/2*(4/3*b/PI())^2+PI()*b^2/2*(4/3*b/PI()-D8)^2)</f>
        <v>396.69864150607174</v>
      </c>
      <c r="F9" s="4">
        <f>3*b*(7.5*a)^3/12+7.5*a*3*b*(3.75*a-C8)^2+1.5*b*(1.5*a)^3/12+1.5*1.5*a*b*(6.75*a-C8)^2-PI()*b^4/8-PI()*b^2/2*(3*a-b-C8)^2</f>
        <v>1872.7150827370667</v>
      </c>
      <c r="G9" s="4">
        <f>7.5*a*3*b*(3.75*a-C8)*(1.5*b-D8)+1.5*1.5*a*b*(6.75*a-C8)*(3.75*b-D8)-PI()*b^2/2*(3*a-b-C8)*(4/3*b/PI()-D8)</f>
        <v>151.4212643413161</v>
      </c>
      <c r="H9" s="3"/>
      <c r="I9" s="3"/>
      <c r="J9" s="3"/>
    </row>
    <row r="10" spans="1:10" ht="12.75">
      <c r="A10" t="s">
        <v>8</v>
      </c>
      <c r="B10" s="3"/>
      <c r="C10" s="3"/>
      <c r="D10" s="3"/>
      <c r="E10" s="3"/>
      <c r="F10" s="4">
        <f>(E9+F9)/2+SQRT((E9-F9)^2/4+G9^2)</f>
        <v>1888.0889252149082</v>
      </c>
      <c r="G10" s="4">
        <f>(E9+F9)/2-SQRT((E9-F9)^2/4+G9^2)</f>
        <v>381.32479902823036</v>
      </c>
      <c r="H10" s="3"/>
      <c r="I10" s="3"/>
      <c r="J10" s="3"/>
    </row>
    <row r="11" spans="1:10" ht="12.75">
      <c r="A11" t="s">
        <v>10</v>
      </c>
      <c r="B11" s="3"/>
      <c r="C11" s="3">
        <f>IF(DEGREES(ATAN2(-G9,F10-E9))&gt;90,DEGREES(ATAN2(-G9,F10-E9))-180,DEGREES(ATAN2(-G9,F10-E9)))</f>
        <v>-84.20260993198002</v>
      </c>
      <c r="D11" s="3"/>
      <c r="E11" s="3" t="s">
        <v>11</v>
      </c>
      <c r="F11" s="4">
        <f>COS(C11/180*PI())</f>
        <v>0.10101097836528479</v>
      </c>
      <c r="G11" s="3" t="s">
        <v>12</v>
      </c>
      <c r="H11" s="4">
        <f>SIN(C11/180*PI())</f>
        <v>-0.9948853111035905</v>
      </c>
      <c r="I11" s="3"/>
      <c r="J11" s="3"/>
    </row>
    <row r="12" spans="1:10" ht="12.75">
      <c r="A12" t="s">
        <v>9</v>
      </c>
      <c r="B12" s="3"/>
      <c r="C12" s="3"/>
      <c r="D12" s="3"/>
      <c r="E12" s="3"/>
      <c r="F12" s="4">
        <f>F10/C7</f>
        <v>20.364040023056504</v>
      </c>
      <c r="G12" s="4">
        <f>G10/C7</f>
        <v>4.112790115704422</v>
      </c>
      <c r="H12" s="3"/>
      <c r="I12" s="3"/>
      <c r="J12" s="3"/>
    </row>
    <row r="13" spans="1:10" ht="12.75">
      <c r="A13" t="s">
        <v>13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t="s">
        <v>14</v>
      </c>
      <c r="B14" s="3">
        <v>0</v>
      </c>
      <c r="C14" s="3">
        <v>0</v>
      </c>
      <c r="D14" s="3">
        <f aca="true" t="shared" si="0" ref="D14:E18">B14-C$8</f>
        <v>-8.31960482385956</v>
      </c>
      <c r="E14" s="3">
        <f t="shared" si="0"/>
        <v>-3.5825935971502725</v>
      </c>
      <c r="F14" s="4">
        <f>D14*F$11+E14*H$11</f>
        <v>2.723898322587983</v>
      </c>
      <c r="G14" s="4">
        <f>-D14*H$11+E14*F$11</f>
        <v>-8.638933917777804</v>
      </c>
      <c r="H14" s="3"/>
      <c r="I14" s="3"/>
      <c r="J14" s="3"/>
    </row>
    <row r="15" spans="1:10" ht="12.75">
      <c r="A15" t="s">
        <v>15</v>
      </c>
      <c r="B15" s="3">
        <f>7.5*a</f>
        <v>15</v>
      </c>
      <c r="C15" s="3">
        <v>0</v>
      </c>
      <c r="D15" s="3">
        <f t="shared" si="0"/>
        <v>6.68039517614044</v>
      </c>
      <c r="E15" s="3">
        <f t="shared" si="0"/>
        <v>-3.5825935971502725</v>
      </c>
      <c r="F15" s="4">
        <f>D15*F$11+E15*H$11</f>
        <v>4.239062998067255</v>
      </c>
      <c r="G15" s="4">
        <f>-D15*H$11+E15*F$11</f>
        <v>6.284345748776053</v>
      </c>
      <c r="H15" s="3"/>
      <c r="I15" s="3"/>
      <c r="J15" s="3"/>
    </row>
    <row r="16" spans="1:10" ht="12.75">
      <c r="A16" t="s">
        <v>16</v>
      </c>
      <c r="B16" s="3">
        <f>7.5*a</f>
        <v>15</v>
      </c>
      <c r="C16" s="3">
        <f>4.5*b</f>
        <v>9</v>
      </c>
      <c r="D16" s="3">
        <f t="shared" si="0"/>
        <v>6.68039517614044</v>
      </c>
      <c r="E16" s="3">
        <f t="shared" si="0"/>
        <v>5.4174064028497275</v>
      </c>
      <c r="F16" s="4">
        <f>D16*F$11+E16*H$11</f>
        <v>-4.7149048018650594</v>
      </c>
      <c r="G16" s="4">
        <f>-D16*H$11+E16*F$11</f>
        <v>7.193444554063616</v>
      </c>
      <c r="H16" s="3"/>
      <c r="I16" s="3"/>
      <c r="J16" s="3"/>
    </row>
    <row r="17" spans="1:10" ht="12.75">
      <c r="A17" t="s">
        <v>17</v>
      </c>
      <c r="B17" s="3">
        <f>6*a</f>
        <v>12</v>
      </c>
      <c r="C17" s="3">
        <f>4.5*b</f>
        <v>9</v>
      </c>
      <c r="D17" s="3">
        <f t="shared" si="0"/>
        <v>3.68039517614044</v>
      </c>
      <c r="E17" s="3">
        <f t="shared" si="0"/>
        <v>5.4174064028497275</v>
      </c>
      <c r="F17" s="4">
        <f>D17*F$11+E17*H$11</f>
        <v>-5.0179377369609135</v>
      </c>
      <c r="G17" s="4">
        <f>-D17*H$11+E17*F$11</f>
        <v>4.208788620752844</v>
      </c>
      <c r="H17" s="3"/>
      <c r="I17" s="3"/>
      <c r="J17" s="3"/>
    </row>
    <row r="18" spans="1:10" ht="12.75">
      <c r="A18" t="s">
        <v>18</v>
      </c>
      <c r="B18" s="3">
        <v>0</v>
      </c>
      <c r="C18" s="3">
        <f>3*b</f>
        <v>6</v>
      </c>
      <c r="D18" s="3">
        <f t="shared" si="0"/>
        <v>-8.31960482385956</v>
      </c>
      <c r="E18" s="3">
        <f t="shared" si="0"/>
        <v>2.4174064028497275</v>
      </c>
      <c r="F18" s="4">
        <f>D18*F$11+E18*H$11</f>
        <v>-3.2454135440335596</v>
      </c>
      <c r="G18" s="4">
        <f>-D18*H$11+E18*F$11</f>
        <v>-8.032868047586096</v>
      </c>
      <c r="H18" s="3"/>
      <c r="I18" s="3"/>
      <c r="J18" s="3"/>
    </row>
    <row r="19" spans="1:10" ht="12.75">
      <c r="A19" t="s">
        <v>19</v>
      </c>
      <c r="B19" s="3"/>
      <c r="C19" s="3"/>
      <c r="D19" s="3"/>
      <c r="E19" s="3"/>
      <c r="F19" s="3" t="s">
        <v>25</v>
      </c>
      <c r="G19" s="3" t="s">
        <v>26</v>
      </c>
      <c r="H19" s="3"/>
      <c r="I19" s="3" t="s">
        <v>27</v>
      </c>
      <c r="J19" s="3" t="s">
        <v>28</v>
      </c>
    </row>
    <row r="20" spans="1:10" ht="12.75">
      <c r="A20" t="s">
        <v>20</v>
      </c>
      <c r="B20" s="3">
        <f aca="true" t="shared" si="1" ref="B20:C23">F15-F14</f>
        <v>1.515164675479272</v>
      </c>
      <c r="C20" s="3">
        <f t="shared" si="1"/>
        <v>14.923279666553857</v>
      </c>
      <c r="D20" s="3"/>
      <c r="E20" s="3"/>
      <c r="F20" s="4">
        <f>F14-B20/C20*G14</f>
        <v>3.6010116514598356</v>
      </c>
      <c r="G20" s="4">
        <f>G14-C20/B20*F14</f>
        <v>-35.467368548739145</v>
      </c>
      <c r="H20" s="3"/>
      <c r="I20" s="4">
        <f>-G$12/F20</f>
        <v>-1.1421207465510737</v>
      </c>
      <c r="J20" s="4">
        <f>-F$12/G20</f>
        <v>0.5741626981734578</v>
      </c>
    </row>
    <row r="21" spans="1:10" ht="12.75">
      <c r="A21" t="s">
        <v>21</v>
      </c>
      <c r="B21" s="3">
        <f t="shared" si="1"/>
        <v>-8.953967799932315</v>
      </c>
      <c r="C21" s="3">
        <f t="shared" si="1"/>
        <v>0.909098805287563</v>
      </c>
      <c r="D21" s="3"/>
      <c r="E21" s="3"/>
      <c r="F21" s="4">
        <f>F15-B21/C21*G15</f>
        <v>66.13533780439397</v>
      </c>
      <c r="G21" s="4">
        <f>G15-C21/B21*F15</f>
        <v>6.714738977028537</v>
      </c>
      <c r="H21" s="3"/>
      <c r="I21" s="4">
        <f>-G$12/F21</f>
        <v>-0.06218748179481095</v>
      </c>
      <c r="J21" s="4">
        <f>-F$12/G21</f>
        <v>-3.0327373994317455</v>
      </c>
    </row>
    <row r="22" spans="1:10" ht="12.75">
      <c r="A22" t="s">
        <v>22</v>
      </c>
      <c r="B22" s="3">
        <f t="shared" si="1"/>
        <v>-0.30303293509585405</v>
      </c>
      <c r="C22" s="3">
        <f t="shared" si="1"/>
        <v>-2.984655933310772</v>
      </c>
      <c r="D22" s="3"/>
      <c r="E22" s="3"/>
      <c r="F22" s="4">
        <f>F16-B22/C22*G16</f>
        <v>-5.445257199385518</v>
      </c>
      <c r="G22" s="4">
        <f>G16-C22/B22*F16</f>
        <v>53.631857551748794</v>
      </c>
      <c r="H22" s="3"/>
      <c r="I22" s="4">
        <f>-G$12/F22</f>
        <v>0.7552976774299182</v>
      </c>
      <c r="J22" s="4">
        <f>-F$12/G22</f>
        <v>-0.3797004421002473</v>
      </c>
    </row>
    <row r="23" spans="1:10" ht="12.75">
      <c r="A23" t="s">
        <v>23</v>
      </c>
      <c r="B23" s="3">
        <f t="shared" si="1"/>
        <v>1.7725241929273539</v>
      </c>
      <c r="C23" s="3">
        <f t="shared" si="1"/>
        <v>-12.24165666833894</v>
      </c>
      <c r="D23" s="3"/>
      <c r="E23" s="3"/>
      <c r="F23" s="4">
        <f>F17-B23/C23*G17</f>
        <v>-4.408528418000326</v>
      </c>
      <c r="G23" s="4">
        <f>G17-C23/B23*F17</f>
        <v>-30.446800963910594</v>
      </c>
      <c r="H23" s="3"/>
      <c r="I23" s="4">
        <f>-G$12/F23</f>
        <v>0.9329167753374609</v>
      </c>
      <c r="J23" s="4">
        <f>-F$12/G23</f>
        <v>0.6688400547300369</v>
      </c>
    </row>
    <row r="24" spans="1:10" ht="12.75">
      <c r="A24" t="s">
        <v>24</v>
      </c>
      <c r="B24" s="3">
        <f>F14-F18</f>
        <v>5.969311866621543</v>
      </c>
      <c r="C24" s="3">
        <f>G14-G18</f>
        <v>-0.6060658701917081</v>
      </c>
      <c r="D24" s="3"/>
      <c r="E24" s="3"/>
      <c r="F24" s="4">
        <f>F18-B24/C24*G18</f>
        <v>-82.36337236308593</v>
      </c>
      <c r="G24" s="4">
        <f>G18-C24/B24*F18</f>
        <v>-8.362375774380387</v>
      </c>
      <c r="H24" s="3"/>
      <c r="I24" s="4">
        <f>-G$12/F24</f>
        <v>0.04993469788456253</v>
      </c>
      <c r="J24" s="4">
        <f>-F$12/G24</f>
        <v>2.4351979117519846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2008-03-11T11:22:09Z</dcterms:created>
  <dcterms:modified xsi:type="dcterms:W3CDTF">2008-03-11T22:39:41Z</dcterms:modified>
  <cp:category/>
  <cp:version/>
  <cp:contentType/>
  <cp:contentStatus/>
</cp:coreProperties>
</file>