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</sheets>
  <definedNames>
    <definedName name="A">'Arkusz1'!$C$7</definedName>
    <definedName name="a_n">'Arkusz1'!$A$4</definedName>
    <definedName name="b">'Arkusz1'!$A$7</definedName>
    <definedName name="E">'Arkusz1'!$F$4</definedName>
    <definedName name="Iy">'Arkusz1'!$G$7</definedName>
    <definedName name="ka">'Arkusz1'!$D$10</definedName>
    <definedName name="l">'Arkusz1'!$B$4</definedName>
    <definedName name="N">'Arkusz1'!$A$10</definedName>
    <definedName name="P">'Arkusz1'!$C$4</definedName>
    <definedName name="Re">'Arkusz1'!$E$4</definedName>
    <definedName name="Rh">'Arkusz1'!$D$4</definedName>
    <definedName name="Wy">'Arkusz1'!$E$7</definedName>
    <definedName name="x_max">'Arkusz1'!$F$10</definedName>
  </definedNames>
  <calcPr fullCalcOnLoad="1"/>
</workbook>
</file>

<file path=xl/sharedStrings.xml><?xml version="1.0" encoding="utf-8"?>
<sst xmlns="http://schemas.openxmlformats.org/spreadsheetml/2006/main" count="28" uniqueCount="28">
  <si>
    <t>n</t>
  </si>
  <si>
    <t>s</t>
  </si>
  <si>
    <t>P [kN]</t>
  </si>
  <si>
    <t>l [m]</t>
  </si>
  <si>
    <t>R=Rh [MPa]</t>
  </si>
  <si>
    <t>Re [MPa]</t>
  </si>
  <si>
    <t>E [GPa]</t>
  </si>
  <si>
    <t>siła podłużna [kN]</t>
  </si>
  <si>
    <t>k</t>
  </si>
  <si>
    <t>b [m]</t>
  </si>
  <si>
    <t>Iy</t>
  </si>
  <si>
    <t>A [m2]</t>
  </si>
  <si>
    <t>Wy [m3]</t>
  </si>
  <si>
    <t>x</t>
  </si>
  <si>
    <t>M</t>
  </si>
  <si>
    <t>sigma</t>
  </si>
  <si>
    <t>sprawdzenie na stateczność</t>
  </si>
  <si>
    <t>lambda</t>
  </si>
  <si>
    <t>i_min</t>
  </si>
  <si>
    <t>lambda_gr</t>
  </si>
  <si>
    <t>P_E</t>
  </si>
  <si>
    <t>P_TJ</t>
  </si>
  <si>
    <t>lw</t>
  </si>
  <si>
    <t>P_dop</t>
  </si>
  <si>
    <t>x_Mmax</t>
  </si>
  <si>
    <t>Iz</t>
  </si>
  <si>
    <t>%</t>
  </si>
  <si>
    <t>Projekt - zginanie ze ściskaniem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</si>
</sst>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2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9.125" style="2" customWidth="1"/>
    <col min="4" max="4" width="9.75390625" style="2" bestFit="1" customWidth="1"/>
    <col min="5" max="5" width="9.125" style="2" customWidth="1"/>
    <col min="6" max="6" width="10.75390625" style="2" customWidth="1"/>
    <col min="7" max="16384" width="9.125" style="2" customWidth="1"/>
  </cols>
  <sheetData>
    <row r="1" ht="26.25">
      <c r="A1" s="1" t="s">
        <v>27</v>
      </c>
    </row>
    <row r="3" spans="1:7" ht="12.75">
      <c r="A3" s="2" t="s">
        <v>1</v>
      </c>
      <c r="B3" s="2" t="s">
        <v>3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0</v>
      </c>
    </row>
    <row r="4" spans="1:7" ht="12.75">
      <c r="A4" s="3">
        <v>3</v>
      </c>
      <c r="B4" s="3">
        <v>2</v>
      </c>
      <c r="C4" s="3">
        <v>22.33</v>
      </c>
      <c r="D4" s="3">
        <v>100</v>
      </c>
      <c r="E4" s="3">
        <v>180</v>
      </c>
      <c r="F4" s="3">
        <v>10</v>
      </c>
      <c r="G4" s="2">
        <v>2.5</v>
      </c>
    </row>
    <row r="6" spans="1:7" ht="12.75">
      <c r="A6" s="2" t="s">
        <v>9</v>
      </c>
      <c r="C6" s="2" t="s">
        <v>11</v>
      </c>
      <c r="E6" s="2" t="s">
        <v>12</v>
      </c>
      <c r="G6" s="2" t="s">
        <v>10</v>
      </c>
    </row>
    <row r="7" spans="1:7" ht="12.75">
      <c r="A7" s="3">
        <v>0.16</v>
      </c>
      <c r="C7" s="4">
        <f>2*b*b</f>
        <v>0.0512</v>
      </c>
      <c r="D7" s="4"/>
      <c r="E7" s="4">
        <f>2/3*b^3</f>
        <v>0.002730666666666667</v>
      </c>
      <c r="F7" s="4"/>
      <c r="G7" s="4">
        <f>b*(2*b)^3/12</f>
        <v>0.00043690666666666673</v>
      </c>
    </row>
    <row r="8" spans="3:7" ht="12.75">
      <c r="C8" s="4"/>
      <c r="D8" s="4"/>
      <c r="E8" s="4"/>
      <c r="F8" s="4"/>
      <c r="G8" s="4"/>
    </row>
    <row r="9" spans="1:6" ht="12.75">
      <c r="A9" s="2" t="s">
        <v>7</v>
      </c>
      <c r="D9" s="2" t="s">
        <v>8</v>
      </c>
      <c r="F9" s="2" t="s">
        <v>24</v>
      </c>
    </row>
    <row r="10" spans="1:10" ht="12.75">
      <c r="A10" s="5">
        <f>a_n*P</f>
        <v>66.99</v>
      </c>
      <c r="B10" s="4"/>
      <c r="C10" s="4"/>
      <c r="D10" s="4">
        <f>SQRT(N*1000/(E*1000000000)/Iy)</f>
        <v>0.1238256604644333</v>
      </c>
      <c r="E10" s="4"/>
      <c r="F10" s="5">
        <f>PI()/2/ka</f>
        <v>12.685547736255197</v>
      </c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 t="s">
        <v>13</v>
      </c>
      <c r="B12" s="4"/>
      <c r="C12" s="4" t="s">
        <v>14</v>
      </c>
      <c r="D12" s="4" t="s">
        <v>15</v>
      </c>
      <c r="E12" s="4"/>
      <c r="F12" s="4"/>
      <c r="G12" s="4"/>
      <c r="H12" s="4"/>
      <c r="I12" s="4"/>
      <c r="J12" s="4"/>
    </row>
    <row r="13" spans="1:10" ht="12.75">
      <c r="A13" s="4">
        <v>0</v>
      </c>
      <c r="B13" s="4">
        <f>A13*a_n*l</f>
        <v>0</v>
      </c>
      <c r="C13" s="4">
        <f>P*SIN(ka*l)/ka/SIN(ka*(a_n+1)*l)*SIN(ka*B13)</f>
        <v>0</v>
      </c>
      <c r="D13" s="4">
        <f>(C13*1000/Wy+N/A)/1000000</f>
        <v>0.0013083984374999997</v>
      </c>
      <c r="E13" s="4"/>
      <c r="F13" s="4"/>
      <c r="G13" s="4"/>
      <c r="H13" s="4"/>
      <c r="I13" s="4"/>
      <c r="J13" s="4"/>
    </row>
    <row r="14" spans="1:10" ht="12.75">
      <c r="A14" s="4">
        <v>0.1</v>
      </c>
      <c r="B14" s="4">
        <f aca="true" t="shared" si="0" ref="B14:B23">A14*a_n*l</f>
        <v>0.6000000000000001</v>
      </c>
      <c r="C14" s="4">
        <f aca="true" t="shared" si="1" ref="C14:C23">P*SIN(ka*l)/ka/SIN(ka*(a_n+1)*l)*SIN(ka*B14)</f>
        <v>3.9231997304902433</v>
      </c>
      <c r="D14" s="4">
        <f aca="true" t="shared" si="2" ref="D14:D22">(C14*1000/Wy+N/A)/1000000</f>
        <v>1.4380270497400793</v>
      </c>
      <c r="E14" s="4"/>
      <c r="F14" s="4"/>
      <c r="G14" s="4"/>
      <c r="H14" s="4"/>
      <c r="I14" s="4"/>
      <c r="J14" s="4"/>
    </row>
    <row r="15" spans="1:10" ht="12.75">
      <c r="A15" s="4">
        <v>0.2</v>
      </c>
      <c r="B15" s="4">
        <f t="shared" si="0"/>
        <v>1.2000000000000002</v>
      </c>
      <c r="C15" s="4">
        <f t="shared" si="1"/>
        <v>7.8247541191846945</v>
      </c>
      <c r="D15" s="4">
        <f t="shared" si="2"/>
        <v>2.8668189401311137</v>
      </c>
      <c r="E15" s="4"/>
      <c r="F15" s="4"/>
      <c r="G15" s="4"/>
      <c r="H15" s="4"/>
      <c r="I15" s="4"/>
      <c r="J15" s="4"/>
    </row>
    <row r="16" spans="1:10" ht="12.75">
      <c r="A16" s="4">
        <v>0.3</v>
      </c>
      <c r="B16" s="4">
        <f t="shared" si="0"/>
        <v>1.7999999999999998</v>
      </c>
      <c r="C16" s="4">
        <f t="shared" si="1"/>
        <v>11.683137247425211</v>
      </c>
      <c r="D16" s="4">
        <f t="shared" si="2"/>
        <v>4.2798010427582565</v>
      </c>
      <c r="E16" s="4"/>
      <c r="F16" s="4"/>
      <c r="G16" s="4"/>
      <c r="H16" s="4"/>
      <c r="I16" s="4"/>
      <c r="J16" s="4"/>
    </row>
    <row r="17" spans="1:10" ht="12.75">
      <c r="A17" s="4">
        <v>0.4</v>
      </c>
      <c r="B17" s="4">
        <f t="shared" si="0"/>
        <v>2.4000000000000004</v>
      </c>
      <c r="C17" s="4">
        <f t="shared" si="1"/>
        <v>15.477061383939594</v>
      </c>
      <c r="D17" s="4">
        <f t="shared" si="2"/>
        <v>5.669177557595066</v>
      </c>
      <c r="E17" s="4"/>
      <c r="F17" s="4"/>
      <c r="G17" s="4"/>
      <c r="H17" s="4"/>
      <c r="I17" s="4"/>
      <c r="J17" s="4"/>
    </row>
    <row r="18" spans="1:10" ht="12.75">
      <c r="A18" s="4">
        <v>0.5</v>
      </c>
      <c r="B18" s="4">
        <f t="shared" si="0"/>
        <v>3</v>
      </c>
      <c r="C18" s="4">
        <f t="shared" si="1"/>
        <v>19.18559443494633</v>
      </c>
      <c r="D18" s="4">
        <f t="shared" si="2"/>
        <v>7.027282922953979</v>
      </c>
      <c r="E18" s="4"/>
      <c r="F18" s="4"/>
      <c r="G18" s="4"/>
      <c r="H18" s="4"/>
      <c r="I18" s="4"/>
      <c r="J18" s="4"/>
    </row>
    <row r="19" spans="1:10" ht="12.75">
      <c r="A19" s="4">
        <v>0.6</v>
      </c>
      <c r="B19" s="4">
        <f t="shared" si="0"/>
        <v>3.5999999999999996</v>
      </c>
      <c r="C19" s="4">
        <f t="shared" si="1"/>
        <v>22.788275432112325</v>
      </c>
      <c r="D19" s="4">
        <f t="shared" si="2"/>
        <v>8.34662410843957</v>
      </c>
      <c r="E19" s="4"/>
      <c r="F19" s="4"/>
      <c r="G19" s="4"/>
      <c r="H19" s="4"/>
      <c r="I19" s="4"/>
      <c r="J19" s="4"/>
    </row>
    <row r="20" spans="1:10" ht="12.75">
      <c r="A20" s="4">
        <v>0.7</v>
      </c>
      <c r="B20" s="4">
        <f t="shared" si="0"/>
        <v>4.199999999999999</v>
      </c>
      <c r="C20" s="4">
        <f t="shared" si="1"/>
        <v>26.265227421185458</v>
      </c>
      <c r="D20" s="4">
        <f t="shared" si="2"/>
        <v>9.619921956000534</v>
      </c>
      <c r="E20" s="4"/>
      <c r="F20" s="4"/>
      <c r="G20" s="4"/>
      <c r="H20" s="4"/>
      <c r="I20" s="4"/>
      <c r="J20" s="4"/>
    </row>
    <row r="21" spans="1:10" ht="12.75">
      <c r="A21" s="4">
        <v>0.8</v>
      </c>
      <c r="B21" s="4">
        <f t="shared" si="0"/>
        <v>4.800000000000001</v>
      </c>
      <c r="C21" s="4">
        <f t="shared" si="1"/>
        <v>29.59726712846541</v>
      </c>
      <c r="D21" s="4">
        <f t="shared" si="2"/>
        <v>10.84015134099075</v>
      </c>
      <c r="E21" s="4"/>
      <c r="F21" s="4"/>
      <c r="G21" s="4"/>
      <c r="H21" s="4"/>
      <c r="I21" s="4"/>
      <c r="J21" s="4"/>
    </row>
    <row r="22" spans="1:10" ht="12.75">
      <c r="A22" s="4">
        <v>0.9</v>
      </c>
      <c r="B22" s="4">
        <f t="shared" si="0"/>
        <v>5.4</v>
      </c>
      <c r="C22" s="4">
        <f t="shared" si="1"/>
        <v>32.76601080005334</v>
      </c>
      <c r="D22" s="4">
        <f t="shared" si="2"/>
        <v>12.000579931660157</v>
      </c>
      <c r="E22" s="4"/>
      <c r="F22" s="4"/>
      <c r="G22" s="4"/>
      <c r="H22" s="4"/>
      <c r="I22" s="4"/>
      <c r="J22" s="4"/>
    </row>
    <row r="23" spans="1:10" ht="12.75">
      <c r="A23" s="4">
        <v>1</v>
      </c>
      <c r="B23" s="4">
        <f t="shared" si="0"/>
        <v>6</v>
      </c>
      <c r="C23" s="4">
        <f t="shared" si="1"/>
        <v>35.7539756299372</v>
      </c>
      <c r="D23" s="5">
        <f>(C23*1000/Wy+N*1000/A)/1000000</f>
        <v>14.401895372291454</v>
      </c>
      <c r="E23" s="4"/>
      <c r="F23" s="6" t="str">
        <f>IF(D23&lt;Rh,"OK.","niespełnione")</f>
        <v>OK.</v>
      </c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 t="s">
        <v>22</v>
      </c>
      <c r="B27" s="4" t="s">
        <v>25</v>
      </c>
      <c r="C27" s="4" t="s">
        <v>18</v>
      </c>
      <c r="D27" s="4" t="s">
        <v>17</v>
      </c>
      <c r="E27" s="4" t="s">
        <v>19</v>
      </c>
      <c r="F27" s="4"/>
      <c r="G27" s="4"/>
      <c r="H27" s="4"/>
      <c r="I27" s="4"/>
      <c r="J27" s="4"/>
    </row>
    <row r="28" spans="1:10" ht="12.75">
      <c r="A28" s="4">
        <f>(a_n+1)*l</f>
        <v>8</v>
      </c>
      <c r="B28" s="4">
        <f>2*b^4/12</f>
        <v>0.00010922666666666667</v>
      </c>
      <c r="C28" s="4">
        <f>b/SQRT(12)</f>
        <v>0.046188021535170064</v>
      </c>
      <c r="D28" s="4">
        <f>A28/C28</f>
        <v>173.20508075688772</v>
      </c>
      <c r="E28" s="4">
        <f>PI()*SQRT(E*1000/Rh)</f>
        <v>31.41592653589793</v>
      </c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 t="s">
        <v>20</v>
      </c>
      <c r="B30" s="4" t="s">
        <v>21</v>
      </c>
      <c r="C30" s="4" t="s">
        <v>23</v>
      </c>
      <c r="D30" s="4"/>
      <c r="E30" s="4"/>
      <c r="F30" s="4"/>
      <c r="G30" s="4"/>
      <c r="H30" s="4"/>
      <c r="I30" s="4"/>
      <c r="J30" s="4"/>
    </row>
    <row r="31" spans="1:10" ht="12.75">
      <c r="A31" s="4">
        <f>(PI())^2*E*1000000000*B28/(a_n+1)^2/l^2/G4/1000</f>
        <v>67.37649937810336</v>
      </c>
      <c r="B31" s="4">
        <f>A*(Re-(Re-Rh)/E28*D28)*1000000/G4/1000</f>
        <v>-5346.572622590642</v>
      </c>
      <c r="C31" s="5">
        <f>IF(D28&gt;=E28,A31,B31)</f>
        <v>67.37649937810336</v>
      </c>
      <c r="D31" s="4"/>
      <c r="E31" s="4"/>
      <c r="F31" s="6" t="str">
        <f>IF(C31&gt;=N,"OK.","niespełnione")</f>
        <v>OK.</v>
      </c>
      <c r="G31" s="4"/>
      <c r="H31" s="4" t="s">
        <v>26</v>
      </c>
      <c r="I31" s="4">
        <f>N/C31*100</f>
        <v>99.42635877246396</v>
      </c>
      <c r="J31" s="4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827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2007-12-02T09:52:51Z</dcterms:created>
  <dcterms:modified xsi:type="dcterms:W3CDTF">2008-05-19T08:37:59Z</dcterms:modified>
  <cp:category/>
  <cp:version/>
  <cp:contentType/>
  <cp:contentStatus/>
</cp:coreProperties>
</file>